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host\Desktop\"/>
    </mc:Choice>
  </mc:AlternateContent>
  <xr:revisionPtr revIDLastSave="0" documentId="13_ncr:1_{1BEB54A0-1494-47F4-B5D3-0E2476914F1F}" xr6:coauthVersionLast="45" xr6:coauthVersionMax="45" xr10:uidLastSave="{00000000-0000-0000-0000-000000000000}"/>
  <bookViews>
    <workbookView xWindow="920" yWindow="790" windowWidth="16630" windowHeight="18590" xr2:uid="{154FD19D-595F-41C9-B08A-78853E791E9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B16" i="1"/>
  <c r="H18" i="1" l="1"/>
  <c r="E28" i="1"/>
  <c r="E26" i="1" s="1"/>
  <c r="J26" i="1"/>
  <c r="J44" i="1" s="1"/>
  <c r="I26" i="1"/>
  <c r="H26" i="1"/>
  <c r="G26" i="1"/>
  <c r="F26" i="1"/>
  <c r="D26" i="1"/>
  <c r="C26" i="1"/>
  <c r="B26" i="1"/>
  <c r="I25" i="1"/>
  <c r="I22" i="1" s="1"/>
  <c r="I44" i="1" s="1"/>
  <c r="H25" i="1"/>
  <c r="H22" i="1" s="1"/>
  <c r="H44" i="1" s="1"/>
  <c r="G25" i="1"/>
  <c r="G22" i="1" s="1"/>
  <c r="F25" i="1"/>
  <c r="F22" i="1" s="1"/>
  <c r="E25" i="1"/>
  <c r="E22" i="1" s="1"/>
  <c r="D25" i="1"/>
  <c r="D22" i="1" s="1"/>
  <c r="J22" i="1"/>
  <c r="C22" i="1"/>
  <c r="B22" i="1"/>
  <c r="B15" i="1"/>
  <c r="J13" i="1"/>
  <c r="I13" i="1"/>
  <c r="H13" i="1"/>
  <c r="F13" i="1"/>
  <c r="E13" i="1"/>
  <c r="E7" i="1" s="1"/>
  <c r="J12" i="1"/>
  <c r="J7" i="1" s="1"/>
  <c r="I12" i="1"/>
  <c r="H12" i="1"/>
  <c r="G12" i="1"/>
  <c r="F12" i="1"/>
  <c r="G8" i="1"/>
  <c r="G7" i="1" s="1"/>
  <c r="D7" i="1"/>
  <c r="C7" i="1"/>
  <c r="B7" i="1"/>
  <c r="I5" i="1"/>
  <c r="I3" i="1" s="1"/>
  <c r="J3" i="1"/>
  <c r="H3" i="1"/>
  <c r="G3" i="1"/>
  <c r="F3" i="1"/>
  <c r="E3" i="1"/>
  <c r="D3" i="1"/>
  <c r="C3" i="1"/>
  <c r="B3" i="1"/>
  <c r="B44" i="1" l="1"/>
  <c r="C44" i="1"/>
  <c r="B43" i="1"/>
  <c r="F7" i="1"/>
  <c r="F43" i="1" s="1"/>
  <c r="D44" i="1"/>
  <c r="C43" i="1"/>
  <c r="E44" i="1"/>
  <c r="F44" i="1"/>
  <c r="D43" i="1"/>
  <c r="H7" i="1"/>
  <c r="H43" i="1" s="1"/>
  <c r="E43" i="1"/>
  <c r="I7" i="1"/>
  <c r="I43" i="1" s="1"/>
  <c r="G44" i="1"/>
  <c r="J43" i="1"/>
  <c r="J42" i="1"/>
  <c r="G43" i="1"/>
  <c r="G42" i="1"/>
  <c r="B42" i="1"/>
  <c r="C42" i="1"/>
  <c r="D42" i="1"/>
  <c r="E42" i="1"/>
  <c r="I42" i="1" l="1"/>
  <c r="H42" i="1"/>
  <c r="F42" i="1"/>
</calcChain>
</file>

<file path=xl/sharedStrings.xml><?xml version="1.0" encoding="utf-8"?>
<sst xmlns="http://schemas.openxmlformats.org/spreadsheetml/2006/main" count="44" uniqueCount="44">
  <si>
    <t>Все население</t>
  </si>
  <si>
    <t>Мурманская область</t>
  </si>
  <si>
    <t>Республика Карелия</t>
  </si>
  <si>
    <t>Беломорский МР</t>
  </si>
  <si>
    <t>Кемский МР</t>
  </si>
  <si>
    <t>Лоухский МР</t>
  </si>
  <si>
    <t>Архангельская область без НАО</t>
  </si>
  <si>
    <t>ГО Архангельск</t>
  </si>
  <si>
    <t>ГО Северодвинск</t>
  </si>
  <si>
    <t>ГО Новодвинск</t>
  </si>
  <si>
    <t>ГО Новая Земля</t>
  </si>
  <si>
    <t xml:space="preserve">Онежский МР </t>
  </si>
  <si>
    <t xml:space="preserve">Приморский МР </t>
  </si>
  <si>
    <t xml:space="preserve">Мезенский МР </t>
  </si>
  <si>
    <t>Ненецкий АО</t>
  </si>
  <si>
    <t>Республика Коми</t>
  </si>
  <si>
    <t>ГО Воркута</t>
  </si>
  <si>
    <t>Ямало-Ненецкий АО</t>
  </si>
  <si>
    <t>Красноярский край</t>
  </si>
  <si>
    <t>ГО г. Норильск</t>
  </si>
  <si>
    <t>Таймырский Долгано-Ненецкий МР</t>
  </si>
  <si>
    <t>Туруханский МР</t>
  </si>
  <si>
    <t>Республика Саха (Якутия)</t>
  </si>
  <si>
    <t>Булунский МР</t>
  </si>
  <si>
    <t>Усть-Янский МР</t>
  </si>
  <si>
    <t>Нижнеколымский МР</t>
  </si>
  <si>
    <t>Анабарский национальный (долгано-эвенкийский) МР</t>
  </si>
  <si>
    <t>Аллаиховский МР</t>
  </si>
  <si>
    <t>Абыйский МР</t>
  </si>
  <si>
    <t>Верхнеколымский МР</t>
  </si>
  <si>
    <t>Верхоянский МР</t>
  </si>
  <si>
    <t>Жиганский национальный МР</t>
  </si>
  <si>
    <t>Момский МР</t>
  </si>
  <si>
    <t>Оленекский эвенкийский национальный муниципальный МР</t>
  </si>
  <si>
    <t>Среднеколымский МР</t>
  </si>
  <si>
    <t>Эвено-Бытантайский национальный МР</t>
  </si>
  <si>
    <t>Чукотский АО</t>
  </si>
  <si>
    <t>Арктическая зона Российской Федерации</t>
  </si>
  <si>
    <t>Европейская часть АЗРФ</t>
  </si>
  <si>
    <t>Азиатская часть АЗРФ</t>
  </si>
  <si>
    <t>ГО Усинск</t>
  </si>
  <si>
    <t>ГО Инта</t>
  </si>
  <si>
    <t>Усть-Цилемский МР</t>
  </si>
  <si>
    <r>
      <rPr>
        <b/>
        <sz val="11"/>
        <color theme="1"/>
        <rFont val="Calibri"/>
        <family val="2"/>
        <charset val="204"/>
        <scheme val="minor"/>
      </rPr>
      <t xml:space="preserve">Составлено по: </t>
    </r>
    <r>
      <rPr>
        <sz val="11"/>
        <color theme="1"/>
        <rFont val="Calibri"/>
        <family val="2"/>
        <charset val="204"/>
        <scheme val="minor"/>
      </rPr>
      <t>Переписи населения Российской Империи, СССР, 15 новых независимых государств. URL: http://www.demoscope.ru/weekly/ssp/census.php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</si>
</sst>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1A1A1A"/>
      <name val="Arial"/>
      <family val="2"/>
      <charset val="204"/>
    </font>
    <font>
      <sz val="11"/>
      <color rgb="FF1A1A1A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justify"/>
    </xf>
    <xf numFmtId="3" fontId="1" fillId="0" borderId="1" xfId="0" applyNumberFormat="1" applyFont="1" applyFill="1" applyBorder="1"/>
    <xf numFmtId="3" fontId="3" fillId="0" borderId="1" xfId="0" applyNumberFormat="1" applyFont="1" applyFill="1" applyBorder="1"/>
    <xf numFmtId="0" fontId="1" fillId="0" borderId="1" xfId="0" applyFont="1" applyFill="1" applyBorder="1"/>
    <xf numFmtId="0" fontId="4" fillId="0" borderId="1" xfId="0" applyFont="1" applyFill="1" applyBorder="1" applyAlignment="1" applyProtection="1">
      <alignment horizontal="left" vertical="justify" wrapText="1" indent="2"/>
      <protection locked="0"/>
    </xf>
    <xf numFmtId="0" fontId="0" fillId="0" borderId="1" xfId="0" applyFill="1" applyBorder="1"/>
    <xf numFmtId="3" fontId="0" fillId="0" borderId="1" xfId="0" applyNumberFormat="1" applyFill="1" applyBorder="1"/>
    <xf numFmtId="0" fontId="2" fillId="0" borderId="1" xfId="0" applyFont="1" applyFill="1" applyBorder="1" applyAlignment="1">
      <alignment horizontal="left" vertical="justify" wrapText="1"/>
    </xf>
    <xf numFmtId="0" fontId="5" fillId="0" borderId="1" xfId="0" applyFont="1" applyFill="1" applyBorder="1" applyAlignment="1" applyProtection="1">
      <alignment horizontal="left" vertical="justify" wrapText="1" indent="2"/>
      <protection locked="0"/>
    </xf>
    <xf numFmtId="0" fontId="5" fillId="0" borderId="1" xfId="0" quotePrefix="1" applyFont="1" applyFill="1" applyBorder="1" applyAlignment="1" applyProtection="1">
      <alignment horizontal="left" vertical="justify" wrapText="1" indent="2"/>
      <protection locked="0"/>
    </xf>
    <xf numFmtId="0" fontId="5" fillId="0" borderId="1" xfId="0" applyFont="1" applyFill="1" applyBorder="1" applyAlignment="1">
      <alignment horizontal="left" vertical="justify" indent="2"/>
    </xf>
    <xf numFmtId="0" fontId="8" fillId="0" borderId="1" xfId="0" applyFont="1" applyFill="1" applyBorder="1" applyAlignment="1">
      <alignment horizontal="left" vertical="justify" indent="2"/>
    </xf>
    <xf numFmtId="0" fontId="5" fillId="0" borderId="1" xfId="0" applyFont="1" applyFill="1" applyBorder="1" applyAlignment="1">
      <alignment horizontal="left" indent="2"/>
    </xf>
    <xf numFmtId="0" fontId="9" fillId="0" borderId="1" xfId="0" applyFont="1" applyFill="1" applyBorder="1" applyAlignment="1">
      <alignment horizontal="left" vertical="justify"/>
    </xf>
    <xf numFmtId="0" fontId="0" fillId="0" borderId="1" xfId="0" applyFill="1" applyBorder="1" applyAlignment="1">
      <alignment horizontal="left" indent="2"/>
    </xf>
    <xf numFmtId="0" fontId="9" fillId="0" borderId="1" xfId="0" quotePrefix="1" applyFont="1" applyFill="1" applyBorder="1" applyAlignment="1">
      <alignment horizontal="left" vertical="justify" wrapText="1"/>
    </xf>
    <xf numFmtId="0" fontId="2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left" vertical="top" wrapText="1" indent="2"/>
      <protection locked="0"/>
    </xf>
    <xf numFmtId="3" fontId="0" fillId="0" borderId="1" xfId="0" applyNumberFormat="1" applyFill="1" applyBorder="1" applyAlignment="1">
      <alignment wrapText="1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3" fontId="1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Border="1"/>
    <xf numFmtId="3" fontId="6" fillId="0" borderId="1" xfId="0" applyNumberFormat="1" applyFont="1" applyFill="1" applyBorder="1"/>
    <xf numFmtId="3" fontId="7" fillId="0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45980-0265-4E11-BDEA-F032EFEBD2A5}">
  <dimension ref="A1:K50"/>
  <sheetViews>
    <sheetView tabSelected="1" zoomScale="85" zoomScaleNormal="85" workbookViewId="0">
      <selection activeCell="A49" sqref="A49"/>
    </sheetView>
  </sheetViews>
  <sheetFormatPr defaultRowHeight="14.5" x14ac:dyDescent="0.35"/>
  <cols>
    <col min="1" max="1" width="39.81640625" customWidth="1"/>
    <col min="2" max="10" width="9.90625" customWidth="1"/>
    <col min="11" max="11" width="11.54296875" customWidth="1"/>
  </cols>
  <sheetData>
    <row r="1" spans="1:11" x14ac:dyDescent="0.35">
      <c r="A1" s="3" t="s">
        <v>0</v>
      </c>
      <c r="B1" s="4">
        <v>1897</v>
      </c>
      <c r="C1" s="4">
        <v>1926</v>
      </c>
      <c r="D1" s="4">
        <v>1939</v>
      </c>
      <c r="E1" s="4">
        <v>1959</v>
      </c>
      <c r="F1" s="4">
        <v>1970</v>
      </c>
      <c r="G1" s="4">
        <v>1979</v>
      </c>
      <c r="H1" s="4">
        <v>1989</v>
      </c>
      <c r="I1" s="4">
        <v>2002</v>
      </c>
      <c r="J1" s="4">
        <v>2010</v>
      </c>
      <c r="K1" s="25"/>
    </row>
    <row r="2" spans="1:11" x14ac:dyDescent="0.35">
      <c r="A2" s="5" t="s">
        <v>1</v>
      </c>
      <c r="B2" s="6">
        <v>9291</v>
      </c>
      <c r="C2" s="6">
        <v>23006</v>
      </c>
      <c r="D2" s="6">
        <v>291178</v>
      </c>
      <c r="E2" s="6">
        <v>567672</v>
      </c>
      <c r="F2" s="6">
        <v>799527</v>
      </c>
      <c r="G2" s="6">
        <v>965462</v>
      </c>
      <c r="H2" s="6">
        <v>1146757</v>
      </c>
      <c r="I2" s="7">
        <v>892534</v>
      </c>
      <c r="J2" s="7">
        <v>795409</v>
      </c>
      <c r="K2" s="26"/>
    </row>
    <row r="3" spans="1:11" x14ac:dyDescent="0.35">
      <c r="A3" s="5" t="s">
        <v>2</v>
      </c>
      <c r="B3" s="6">
        <f t="shared" ref="B3:K3" si="0">B4+B5+B6</f>
        <v>35392</v>
      </c>
      <c r="C3" s="6">
        <f t="shared" si="0"/>
        <v>47838</v>
      </c>
      <c r="D3" s="6">
        <f t="shared" si="0"/>
        <v>95064</v>
      </c>
      <c r="E3" s="6">
        <f t="shared" si="0"/>
        <v>98209</v>
      </c>
      <c r="F3" s="6">
        <f t="shared" si="0"/>
        <v>96542</v>
      </c>
      <c r="G3" s="6">
        <f t="shared" si="0"/>
        <v>88457</v>
      </c>
      <c r="H3" s="6">
        <f t="shared" si="0"/>
        <v>83442</v>
      </c>
      <c r="I3" s="6">
        <f t="shared" si="0"/>
        <v>64137</v>
      </c>
      <c r="J3" s="6">
        <f t="shared" si="0"/>
        <v>51634</v>
      </c>
      <c r="K3" s="27"/>
    </row>
    <row r="4" spans="1:11" x14ac:dyDescent="0.35">
      <c r="A4" s="9" t="s">
        <v>3</v>
      </c>
      <c r="B4" s="11"/>
      <c r="C4" s="11"/>
      <c r="D4" s="11">
        <v>47675</v>
      </c>
      <c r="E4" s="11">
        <v>40923</v>
      </c>
      <c r="F4" s="11">
        <v>38740</v>
      </c>
      <c r="G4" s="11">
        <v>34057</v>
      </c>
      <c r="H4" s="11">
        <v>31381</v>
      </c>
      <c r="I4" s="11">
        <v>24003</v>
      </c>
      <c r="J4" s="11">
        <v>19118</v>
      </c>
      <c r="K4" s="28"/>
    </row>
    <row r="5" spans="1:11" x14ac:dyDescent="0.35">
      <c r="A5" s="9" t="s">
        <v>4</v>
      </c>
      <c r="B5" s="11">
        <v>35392</v>
      </c>
      <c r="C5" s="11">
        <v>47838</v>
      </c>
      <c r="D5" s="11">
        <v>30201</v>
      </c>
      <c r="E5" s="11">
        <v>31374</v>
      </c>
      <c r="F5" s="11">
        <v>31503</v>
      </c>
      <c r="G5" s="11">
        <v>29177</v>
      </c>
      <c r="H5" s="11">
        <v>27346</v>
      </c>
      <c r="I5" s="11">
        <f>5386+14620</f>
        <v>20006</v>
      </c>
      <c r="J5" s="11">
        <v>17756</v>
      </c>
      <c r="K5" s="28"/>
    </row>
    <row r="6" spans="1:11" x14ac:dyDescent="0.35">
      <c r="A6" s="9" t="s">
        <v>5</v>
      </c>
      <c r="B6" s="11"/>
      <c r="C6" s="11"/>
      <c r="D6" s="11">
        <v>17188</v>
      </c>
      <c r="E6" s="11">
        <v>25912</v>
      </c>
      <c r="F6" s="11">
        <v>26299</v>
      </c>
      <c r="G6" s="11">
        <v>25223</v>
      </c>
      <c r="H6" s="11">
        <v>24715</v>
      </c>
      <c r="I6" s="11">
        <v>20128</v>
      </c>
      <c r="J6" s="11">
        <v>14760</v>
      </c>
      <c r="K6" s="28"/>
    </row>
    <row r="7" spans="1:11" x14ac:dyDescent="0.35">
      <c r="A7" s="12" t="s">
        <v>6</v>
      </c>
      <c r="B7" s="6">
        <f t="shared" ref="B7:K7" si="1">SUM(B8:B14)</f>
        <v>125323</v>
      </c>
      <c r="C7" s="6">
        <f t="shared" si="1"/>
        <v>311569</v>
      </c>
      <c r="D7" s="6">
        <f t="shared" si="1"/>
        <v>392042</v>
      </c>
      <c r="E7" s="6">
        <f t="shared" si="1"/>
        <v>473721</v>
      </c>
      <c r="F7" s="6">
        <f t="shared" si="1"/>
        <v>638160</v>
      </c>
      <c r="G7" s="6">
        <f t="shared" si="1"/>
        <v>733424</v>
      </c>
      <c r="H7" s="6">
        <f t="shared" si="1"/>
        <v>825920</v>
      </c>
      <c r="I7" s="6">
        <f t="shared" si="1"/>
        <v>695620</v>
      </c>
      <c r="J7" s="6">
        <f t="shared" si="1"/>
        <v>664465</v>
      </c>
      <c r="K7" s="27"/>
    </row>
    <row r="8" spans="1:11" x14ac:dyDescent="0.35">
      <c r="A8" s="13" t="s">
        <v>7</v>
      </c>
      <c r="B8" s="11">
        <v>60957</v>
      </c>
      <c r="C8" s="11">
        <v>229398</v>
      </c>
      <c r="D8" s="11">
        <v>310886</v>
      </c>
      <c r="E8" s="31">
        <v>272650</v>
      </c>
      <c r="F8" s="11">
        <v>376782</v>
      </c>
      <c r="G8" s="11">
        <f>385028+1092</f>
        <v>386120</v>
      </c>
      <c r="H8" s="11">
        <v>424728</v>
      </c>
      <c r="I8" s="11">
        <v>362327</v>
      </c>
      <c r="J8" s="11">
        <v>355781</v>
      </c>
      <c r="K8" s="28"/>
    </row>
    <row r="9" spans="1:11" x14ac:dyDescent="0.35">
      <c r="A9" s="14" t="s">
        <v>8</v>
      </c>
      <c r="B9" s="11"/>
      <c r="C9" s="11"/>
      <c r="D9" s="11">
        <v>0</v>
      </c>
      <c r="E9" s="31">
        <v>80019</v>
      </c>
      <c r="F9" s="11">
        <v>147535</v>
      </c>
      <c r="G9" s="11">
        <v>199724</v>
      </c>
      <c r="H9" s="11">
        <v>251392</v>
      </c>
      <c r="I9" s="32">
        <v>203377</v>
      </c>
      <c r="J9" s="11">
        <v>193607</v>
      </c>
      <c r="K9" s="28"/>
    </row>
    <row r="10" spans="1:11" x14ac:dyDescent="0.35">
      <c r="A10" s="14" t="s">
        <v>9</v>
      </c>
      <c r="B10" s="11"/>
      <c r="C10" s="11"/>
      <c r="D10" s="11">
        <v>0</v>
      </c>
      <c r="E10" s="11">
        <v>0</v>
      </c>
      <c r="F10" s="11">
        <v>0</v>
      </c>
      <c r="G10" s="11">
        <v>47764</v>
      </c>
      <c r="H10" s="11">
        <v>50183</v>
      </c>
      <c r="I10" s="11">
        <v>43383</v>
      </c>
      <c r="J10" s="11">
        <v>40615</v>
      </c>
      <c r="K10" s="28"/>
    </row>
    <row r="11" spans="1:11" x14ac:dyDescent="0.35">
      <c r="A11" s="14" t="s">
        <v>10</v>
      </c>
      <c r="B11" s="11"/>
      <c r="C11" s="11">
        <v>4434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2716</v>
      </c>
      <c r="J11" s="11">
        <v>2429</v>
      </c>
      <c r="K11" s="28"/>
    </row>
    <row r="12" spans="1:11" x14ac:dyDescent="0.35">
      <c r="A12" s="15" t="s">
        <v>11</v>
      </c>
      <c r="B12" s="11">
        <v>39337</v>
      </c>
      <c r="C12" s="11">
        <v>37666</v>
      </c>
      <c r="D12" s="11">
        <v>34747</v>
      </c>
      <c r="E12" s="11">
        <v>50837</v>
      </c>
      <c r="F12" s="11">
        <f>25305+30517</f>
        <v>55822</v>
      </c>
      <c r="G12" s="11">
        <f>26083+24586</f>
        <v>50669</v>
      </c>
      <c r="H12" s="11">
        <f>26422+22269</f>
        <v>48691</v>
      </c>
      <c r="I12" s="11">
        <f>16791+23569</f>
        <v>40360</v>
      </c>
      <c r="J12" s="11">
        <f>21359+14017</f>
        <v>35376</v>
      </c>
      <c r="K12" s="28"/>
    </row>
    <row r="13" spans="1:11" x14ac:dyDescent="0.35">
      <c r="A13" s="16" t="s">
        <v>12</v>
      </c>
      <c r="B13" s="11"/>
      <c r="C13" s="11"/>
      <c r="D13" s="11">
        <v>23503</v>
      </c>
      <c r="E13" s="11">
        <f>48407+1017</f>
        <v>49424</v>
      </c>
      <c r="F13" s="11">
        <f>37124+1117</f>
        <v>38241</v>
      </c>
      <c r="G13" s="11">
        <v>31320</v>
      </c>
      <c r="H13" s="11">
        <f>31813+1317</f>
        <v>33130</v>
      </c>
      <c r="I13" s="11">
        <f>29365+968</f>
        <v>30333</v>
      </c>
      <c r="J13" s="11">
        <f>25466+861</f>
        <v>26327</v>
      </c>
      <c r="K13" s="28"/>
    </row>
    <row r="14" spans="1:11" x14ac:dyDescent="0.35">
      <c r="A14" s="17" t="s">
        <v>13</v>
      </c>
      <c r="B14" s="11">
        <v>25029</v>
      </c>
      <c r="C14" s="11">
        <v>40071</v>
      </c>
      <c r="D14" s="11">
        <v>22906</v>
      </c>
      <c r="E14" s="11">
        <v>20791</v>
      </c>
      <c r="F14" s="11">
        <v>19780</v>
      </c>
      <c r="G14" s="11">
        <v>17827</v>
      </c>
      <c r="H14" s="11">
        <v>17796</v>
      </c>
      <c r="I14" s="11">
        <v>13124</v>
      </c>
      <c r="J14" s="11">
        <v>10330</v>
      </c>
      <c r="K14" s="28"/>
    </row>
    <row r="15" spans="1:11" x14ac:dyDescent="0.35">
      <c r="A15" s="18" t="s">
        <v>14</v>
      </c>
      <c r="B15" s="6">
        <f>34992-2114</f>
        <v>32878</v>
      </c>
      <c r="C15" s="6">
        <v>18639</v>
      </c>
      <c r="D15" s="6">
        <v>47617</v>
      </c>
      <c r="E15" s="6">
        <v>36881</v>
      </c>
      <c r="F15" s="6">
        <v>39119</v>
      </c>
      <c r="G15" s="6">
        <v>47001</v>
      </c>
      <c r="H15" s="6">
        <v>54840</v>
      </c>
      <c r="I15" s="6">
        <v>41546</v>
      </c>
      <c r="J15" s="6">
        <v>42090</v>
      </c>
      <c r="K15" s="26"/>
    </row>
    <row r="16" spans="1:11" x14ac:dyDescent="0.35">
      <c r="A16" s="18" t="s">
        <v>15</v>
      </c>
      <c r="B16" s="6">
        <f>B17+B18+B19</f>
        <v>0</v>
      </c>
      <c r="C16" s="6">
        <f t="shared" ref="C16:K16" si="2">C17+C18+C19</f>
        <v>6740</v>
      </c>
      <c r="D16" s="6">
        <f t="shared" si="2"/>
        <v>21027</v>
      </c>
      <c r="E16" s="6">
        <f t="shared" si="2"/>
        <v>220993</v>
      </c>
      <c r="F16" s="6">
        <f t="shared" si="2"/>
        <v>246441</v>
      </c>
      <c r="G16" s="6">
        <f t="shared" si="2"/>
        <v>301598</v>
      </c>
      <c r="H16" s="6">
        <f t="shared" si="2"/>
        <v>355594</v>
      </c>
      <c r="I16" s="6">
        <f t="shared" si="2"/>
        <v>233428</v>
      </c>
      <c r="J16" s="6">
        <f t="shared" si="2"/>
        <v>178264</v>
      </c>
      <c r="K16" s="26"/>
    </row>
    <row r="17" spans="1:11" x14ac:dyDescent="0.35">
      <c r="A17" s="13" t="s">
        <v>16</v>
      </c>
      <c r="B17" s="11"/>
      <c r="C17" s="11"/>
      <c r="D17" s="11">
        <v>0</v>
      </c>
      <c r="E17" s="11">
        <v>175857</v>
      </c>
      <c r="F17" s="11">
        <v>184945</v>
      </c>
      <c r="G17" s="11">
        <v>194823</v>
      </c>
      <c r="H17" s="11">
        <v>216176</v>
      </c>
      <c r="I17" s="11">
        <v>134172</v>
      </c>
      <c r="J17" s="11">
        <v>95854</v>
      </c>
      <c r="K17" s="28"/>
    </row>
    <row r="18" spans="1:11" x14ac:dyDescent="0.35">
      <c r="A18" s="19" t="s">
        <v>40</v>
      </c>
      <c r="B18" s="11"/>
      <c r="C18" s="11">
        <v>6740</v>
      </c>
      <c r="D18" s="11">
        <v>21027</v>
      </c>
      <c r="E18" s="11"/>
      <c r="F18" s="11"/>
      <c r="G18" s="11">
        <v>44945</v>
      </c>
      <c r="H18" s="11">
        <f>47219+22301</f>
        <v>69520</v>
      </c>
      <c r="I18" s="11">
        <v>52845</v>
      </c>
      <c r="J18" s="11">
        <v>47229</v>
      </c>
      <c r="K18" s="28"/>
    </row>
    <row r="19" spans="1:11" x14ac:dyDescent="0.35">
      <c r="A19" s="19" t="s">
        <v>41</v>
      </c>
      <c r="B19" s="11"/>
      <c r="C19" s="11"/>
      <c r="D19" s="11"/>
      <c r="E19" s="11">
        <v>45136</v>
      </c>
      <c r="F19" s="11">
        <v>61496</v>
      </c>
      <c r="G19" s="11">
        <v>61830</v>
      </c>
      <c r="H19" s="11">
        <v>69898</v>
      </c>
      <c r="I19" s="11">
        <v>46411</v>
      </c>
      <c r="J19" s="11">
        <v>35181</v>
      </c>
      <c r="K19" s="28"/>
    </row>
    <row r="20" spans="1:11" x14ac:dyDescent="0.35">
      <c r="A20" s="19" t="s">
        <v>42</v>
      </c>
      <c r="B20" s="11">
        <v>2114</v>
      </c>
      <c r="C20" s="11">
        <v>13038</v>
      </c>
      <c r="D20" s="11">
        <v>16497</v>
      </c>
      <c r="E20" s="11">
        <v>18667</v>
      </c>
      <c r="F20" s="11">
        <v>18911</v>
      </c>
      <c r="G20" s="11">
        <v>17088</v>
      </c>
      <c r="H20" s="11">
        <v>16557</v>
      </c>
      <c r="I20" s="11">
        <v>15408</v>
      </c>
      <c r="J20" s="11">
        <v>13036</v>
      </c>
      <c r="K20" s="28"/>
    </row>
    <row r="21" spans="1:11" x14ac:dyDescent="0.35">
      <c r="A21" s="20" t="s">
        <v>17</v>
      </c>
      <c r="B21" s="6">
        <v>10000</v>
      </c>
      <c r="C21" s="6">
        <v>13572</v>
      </c>
      <c r="D21" s="6">
        <v>45840</v>
      </c>
      <c r="E21" s="6">
        <v>62334</v>
      </c>
      <c r="F21" s="6">
        <v>79977</v>
      </c>
      <c r="G21" s="6">
        <v>157616</v>
      </c>
      <c r="H21" s="6">
        <v>486164</v>
      </c>
      <c r="I21" s="6">
        <v>507006</v>
      </c>
      <c r="J21" s="6">
        <v>522904</v>
      </c>
      <c r="K21" s="26"/>
    </row>
    <row r="22" spans="1:11" x14ac:dyDescent="0.35">
      <c r="A22" s="21" t="s">
        <v>18</v>
      </c>
      <c r="B22" s="6">
        <f t="shared" ref="B22:K22" si="3">B23+B24+B25</f>
        <v>10959</v>
      </c>
      <c r="C22" s="6">
        <f t="shared" si="3"/>
        <v>23622</v>
      </c>
      <c r="D22" s="6">
        <f t="shared" si="3"/>
        <v>73820</v>
      </c>
      <c r="E22" s="6">
        <f t="shared" si="3"/>
        <v>189021</v>
      </c>
      <c r="F22" s="6">
        <f t="shared" si="3"/>
        <v>224745</v>
      </c>
      <c r="G22" s="6">
        <f t="shared" si="3"/>
        <v>312495</v>
      </c>
      <c r="H22" s="6">
        <f t="shared" si="3"/>
        <v>368028</v>
      </c>
      <c r="I22" s="6">
        <f t="shared" si="3"/>
        <v>284361</v>
      </c>
      <c r="J22" s="6">
        <f t="shared" si="3"/>
        <v>229392</v>
      </c>
      <c r="K22" s="27"/>
    </row>
    <row r="23" spans="1:11" x14ac:dyDescent="0.35">
      <c r="A23" s="22" t="s">
        <v>19</v>
      </c>
      <c r="B23" s="11"/>
      <c r="C23" s="11"/>
      <c r="D23" s="11">
        <v>0</v>
      </c>
      <c r="E23" s="11">
        <v>123513</v>
      </c>
      <c r="F23" s="11">
        <v>159206</v>
      </c>
      <c r="G23" s="11">
        <v>234633</v>
      </c>
      <c r="H23" s="11">
        <v>267609</v>
      </c>
      <c r="I23" s="11">
        <v>221908</v>
      </c>
      <c r="J23" s="11">
        <v>176252</v>
      </c>
      <c r="K23" s="28"/>
    </row>
    <row r="24" spans="1:11" x14ac:dyDescent="0.35">
      <c r="A24" s="22" t="s">
        <v>20</v>
      </c>
      <c r="B24" s="11"/>
      <c r="C24" s="11"/>
      <c r="D24" s="11">
        <v>28711</v>
      </c>
      <c r="E24" s="11">
        <v>33382</v>
      </c>
      <c r="F24" s="11">
        <v>38060</v>
      </c>
      <c r="G24" s="11">
        <v>44108</v>
      </c>
      <c r="H24" s="11">
        <v>55111</v>
      </c>
      <c r="I24" s="11">
        <v>39786</v>
      </c>
      <c r="J24" s="11">
        <v>34432</v>
      </c>
      <c r="K24" s="28"/>
    </row>
    <row r="25" spans="1:11" x14ac:dyDescent="0.35">
      <c r="A25" s="22" t="s">
        <v>21</v>
      </c>
      <c r="B25" s="11">
        <v>10959</v>
      </c>
      <c r="C25" s="11">
        <v>23622</v>
      </c>
      <c r="D25" s="11">
        <f>20322+24787</f>
        <v>45109</v>
      </c>
      <c r="E25" s="11">
        <f>14105+18021</f>
        <v>32126</v>
      </c>
      <c r="F25" s="11">
        <f>11284+16195</f>
        <v>27479</v>
      </c>
      <c r="G25" s="11">
        <f>13766+19988</f>
        <v>33754</v>
      </c>
      <c r="H25" s="11">
        <f>19257+26051</f>
        <v>45308</v>
      </c>
      <c r="I25" s="11">
        <f>12439+10228</f>
        <v>22667</v>
      </c>
      <c r="J25" s="11">
        <v>18708</v>
      </c>
      <c r="K25" s="28"/>
    </row>
    <row r="26" spans="1:11" x14ac:dyDescent="0.35">
      <c r="A26" s="18" t="s">
        <v>22</v>
      </c>
      <c r="B26" s="6">
        <f t="shared" ref="B26:K26" si="4">SUM(B27:B39)</f>
        <v>22144</v>
      </c>
      <c r="C26" s="6">
        <f t="shared" si="4"/>
        <v>29319</v>
      </c>
      <c r="D26" s="6">
        <f t="shared" si="4"/>
        <v>40836</v>
      </c>
      <c r="E26" s="6">
        <f t="shared" si="4"/>
        <v>66248</v>
      </c>
      <c r="F26" s="6">
        <f t="shared" si="4"/>
        <v>92691</v>
      </c>
      <c r="G26" s="6">
        <f t="shared" si="4"/>
        <v>112530</v>
      </c>
      <c r="H26" s="6">
        <f t="shared" si="4"/>
        <v>146380</v>
      </c>
      <c r="I26" s="6">
        <f t="shared" si="4"/>
        <v>81446</v>
      </c>
      <c r="J26" s="6">
        <f t="shared" si="4"/>
        <v>73927</v>
      </c>
      <c r="K26" s="27"/>
    </row>
    <row r="27" spans="1:11" x14ac:dyDescent="0.35">
      <c r="A27" s="13" t="s">
        <v>23</v>
      </c>
      <c r="B27" s="11"/>
      <c r="C27" s="11">
        <v>8403</v>
      </c>
      <c r="D27" s="11">
        <v>4992</v>
      </c>
      <c r="E27" s="11">
        <v>10176</v>
      </c>
      <c r="F27" s="11">
        <v>12620</v>
      </c>
      <c r="G27" s="11">
        <v>14671</v>
      </c>
      <c r="H27" s="11">
        <v>17257</v>
      </c>
      <c r="I27" s="11">
        <v>9775</v>
      </c>
      <c r="J27" s="11">
        <v>9054</v>
      </c>
      <c r="K27" s="28"/>
    </row>
    <row r="28" spans="1:11" x14ac:dyDescent="0.35">
      <c r="A28" s="13" t="s">
        <v>24</v>
      </c>
      <c r="B28" s="11"/>
      <c r="C28" s="11"/>
      <c r="D28" s="11">
        <v>3035</v>
      </c>
      <c r="E28" s="11">
        <f>1822+862</f>
        <v>2684</v>
      </c>
      <c r="F28" s="11">
        <v>15436</v>
      </c>
      <c r="G28" s="11">
        <v>24845</v>
      </c>
      <c r="H28" s="11">
        <v>41265</v>
      </c>
      <c r="I28" s="11">
        <v>10009</v>
      </c>
      <c r="J28" s="11">
        <v>8056</v>
      </c>
      <c r="K28" s="28"/>
    </row>
    <row r="29" spans="1:11" x14ac:dyDescent="0.35">
      <c r="A29" s="13" t="s">
        <v>25</v>
      </c>
      <c r="B29" s="11"/>
      <c r="C29" s="11"/>
      <c r="D29" s="11">
        <v>2260</v>
      </c>
      <c r="E29" s="11">
        <v>4224</v>
      </c>
      <c r="F29" s="11">
        <v>11442</v>
      </c>
      <c r="G29" s="11">
        <v>11853</v>
      </c>
      <c r="H29" s="11">
        <v>13692</v>
      </c>
      <c r="I29" s="11">
        <v>5932</v>
      </c>
      <c r="J29" s="11">
        <v>4664</v>
      </c>
      <c r="K29" s="28"/>
    </row>
    <row r="30" spans="1:11" ht="25" x14ac:dyDescent="0.35">
      <c r="A30" s="13" t="s">
        <v>26</v>
      </c>
      <c r="B30" s="11"/>
      <c r="C30" s="11"/>
      <c r="D30" s="11">
        <v>1782</v>
      </c>
      <c r="E30" s="11">
        <v>1412</v>
      </c>
      <c r="F30" s="11">
        <v>1906</v>
      </c>
      <c r="G30" s="11">
        <v>2161</v>
      </c>
      <c r="H30" s="11">
        <v>3903</v>
      </c>
      <c r="I30" s="11">
        <v>4024</v>
      </c>
      <c r="J30" s="11">
        <v>3501</v>
      </c>
      <c r="K30" s="28"/>
    </row>
    <row r="31" spans="1:11" x14ac:dyDescent="0.35">
      <c r="A31" s="13" t="s">
        <v>27</v>
      </c>
      <c r="B31" s="11"/>
      <c r="C31" s="11"/>
      <c r="D31" s="11">
        <v>1679</v>
      </c>
      <c r="E31" s="23">
        <v>2361</v>
      </c>
      <c r="F31" s="11">
        <v>3838</v>
      </c>
      <c r="G31" s="11">
        <v>4963</v>
      </c>
      <c r="H31" s="11">
        <v>5218</v>
      </c>
      <c r="I31" s="11">
        <v>3421</v>
      </c>
      <c r="J31" s="11">
        <v>3050</v>
      </c>
      <c r="K31" s="28"/>
    </row>
    <row r="32" spans="1:11" x14ac:dyDescent="0.35">
      <c r="A32" s="13" t="s">
        <v>28</v>
      </c>
      <c r="B32" s="11"/>
      <c r="C32" s="11"/>
      <c r="D32" s="11">
        <v>2984</v>
      </c>
      <c r="E32" s="23">
        <v>3185</v>
      </c>
      <c r="F32" s="11">
        <v>3688</v>
      </c>
      <c r="G32" s="11">
        <v>4803</v>
      </c>
      <c r="H32" s="11">
        <v>6097</v>
      </c>
      <c r="I32" s="11">
        <v>4750</v>
      </c>
      <c r="J32" s="11">
        <v>4425</v>
      </c>
      <c r="K32" s="28"/>
    </row>
    <row r="33" spans="1:11" x14ac:dyDescent="0.35">
      <c r="A33" s="13" t="s">
        <v>29</v>
      </c>
      <c r="B33" s="11"/>
      <c r="C33" s="11"/>
      <c r="D33" s="11"/>
      <c r="E33" s="11">
        <v>5370</v>
      </c>
      <c r="F33" s="11">
        <v>6583</v>
      </c>
      <c r="G33" s="11">
        <v>8415</v>
      </c>
      <c r="H33" s="11">
        <v>10072</v>
      </c>
      <c r="I33" s="11">
        <v>5653</v>
      </c>
      <c r="J33" s="11">
        <v>4723</v>
      </c>
      <c r="K33" s="28"/>
    </row>
    <row r="34" spans="1:11" x14ac:dyDescent="0.35">
      <c r="A34" s="13" t="s">
        <v>30</v>
      </c>
      <c r="B34" s="11">
        <v>14259</v>
      </c>
      <c r="C34" s="11">
        <v>13143</v>
      </c>
      <c r="D34" s="11">
        <v>10044</v>
      </c>
      <c r="E34" s="11">
        <v>22385</v>
      </c>
      <c r="F34" s="11">
        <v>19358</v>
      </c>
      <c r="G34" s="11">
        <v>19806</v>
      </c>
      <c r="H34" s="11">
        <v>24259</v>
      </c>
      <c r="I34" s="11">
        <v>13666</v>
      </c>
      <c r="J34" s="11">
        <v>12815</v>
      </c>
      <c r="K34" s="28"/>
    </row>
    <row r="35" spans="1:11" x14ac:dyDescent="0.35">
      <c r="A35" s="13" t="s">
        <v>31</v>
      </c>
      <c r="B35" s="11"/>
      <c r="C35" s="11"/>
      <c r="D35" s="11">
        <v>1962</v>
      </c>
      <c r="E35" s="11">
        <v>3173</v>
      </c>
      <c r="F35" s="11">
        <v>4647</v>
      </c>
      <c r="G35" s="11">
        <v>5136</v>
      </c>
      <c r="H35" s="11">
        <v>5678</v>
      </c>
      <c r="I35" s="11">
        <v>4312</v>
      </c>
      <c r="J35" s="11">
        <v>4296</v>
      </c>
      <c r="K35" s="28"/>
    </row>
    <row r="36" spans="1:11" x14ac:dyDescent="0.35">
      <c r="A36" s="13" t="s">
        <v>32</v>
      </c>
      <c r="B36" s="11"/>
      <c r="C36" s="11"/>
      <c r="D36" s="11">
        <v>1976</v>
      </c>
      <c r="E36" s="11">
        <v>2412</v>
      </c>
      <c r="F36" s="11">
        <v>3056</v>
      </c>
      <c r="G36" s="11">
        <v>4202</v>
      </c>
      <c r="H36" s="11">
        <v>5505</v>
      </c>
      <c r="I36" s="11">
        <v>4699</v>
      </c>
      <c r="J36" s="11">
        <v>4452</v>
      </c>
      <c r="K36" s="28"/>
    </row>
    <row r="37" spans="1:11" ht="25" x14ac:dyDescent="0.35">
      <c r="A37" s="13" t="s">
        <v>33</v>
      </c>
      <c r="B37" s="11"/>
      <c r="C37" s="11"/>
      <c r="D37" s="11">
        <v>1964</v>
      </c>
      <c r="E37" s="11">
        <v>3371</v>
      </c>
      <c r="F37" s="11">
        <v>3196</v>
      </c>
      <c r="G37" s="11">
        <v>3645</v>
      </c>
      <c r="H37" s="11">
        <v>3993</v>
      </c>
      <c r="I37" s="11">
        <v>4091</v>
      </c>
      <c r="J37" s="11">
        <v>4127</v>
      </c>
      <c r="K37" s="28"/>
    </row>
    <row r="38" spans="1:11" x14ac:dyDescent="0.35">
      <c r="A38" s="13" t="s">
        <v>34</v>
      </c>
      <c r="B38" s="11">
        <v>7885</v>
      </c>
      <c r="C38" s="11">
        <v>7773</v>
      </c>
      <c r="D38" s="11">
        <v>8158</v>
      </c>
      <c r="E38" s="11">
        <v>5495</v>
      </c>
      <c r="F38" s="11">
        <v>6921</v>
      </c>
      <c r="G38" s="11">
        <v>8030</v>
      </c>
      <c r="H38" s="11">
        <v>9441</v>
      </c>
      <c r="I38" s="11">
        <v>8353</v>
      </c>
      <c r="J38" s="11">
        <v>7897</v>
      </c>
      <c r="K38" s="28"/>
    </row>
    <row r="39" spans="1:11" x14ac:dyDescent="0.35">
      <c r="A39" s="13" t="s">
        <v>35</v>
      </c>
      <c r="B39" s="11"/>
      <c r="C39" s="11"/>
      <c r="D39" s="11"/>
      <c r="E39" s="11"/>
      <c r="F39" s="11"/>
      <c r="G39" s="11"/>
      <c r="H39" s="11"/>
      <c r="I39" s="11">
        <v>2761</v>
      </c>
      <c r="J39" s="11">
        <v>2867</v>
      </c>
      <c r="K39" s="28"/>
    </row>
    <row r="40" spans="1:11" x14ac:dyDescent="0.35">
      <c r="A40" s="18" t="s">
        <v>36</v>
      </c>
      <c r="B40" s="6">
        <v>12900</v>
      </c>
      <c r="C40" s="6">
        <v>13500</v>
      </c>
      <c r="D40" s="6">
        <v>21524</v>
      </c>
      <c r="E40" s="6">
        <v>46689</v>
      </c>
      <c r="F40" s="6">
        <v>101184</v>
      </c>
      <c r="G40" s="6">
        <v>132859</v>
      </c>
      <c r="H40" s="6">
        <v>157528</v>
      </c>
      <c r="I40" s="6">
        <v>53824</v>
      </c>
      <c r="J40" s="6">
        <v>50526</v>
      </c>
      <c r="K40" s="26"/>
    </row>
    <row r="41" spans="1:11" x14ac:dyDescent="0.35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28"/>
    </row>
    <row r="42" spans="1:11" x14ac:dyDescent="0.35">
      <c r="A42" s="8" t="s">
        <v>37</v>
      </c>
      <c r="B42" s="6">
        <f>B2+B3+B7+B15+B16+B21+B22+B26+B40</f>
        <v>258887</v>
      </c>
      <c r="C42" s="6">
        <f>C2+C3+C7+C15+C16+C21+C22+C26+C40</f>
        <v>487805</v>
      </c>
      <c r="D42" s="6">
        <f>D2+D3+D7+D15+D16+D21+D22+D26+D40</f>
        <v>1028948</v>
      </c>
      <c r="E42" s="6">
        <f>E2+E3+E7+E15+E16+E21+E22+E26+E40</f>
        <v>1761768</v>
      </c>
      <c r="F42" s="6">
        <f>F2+F3+F7+F15+F16+F21+F22+F26+F40</f>
        <v>2318386</v>
      </c>
      <c r="G42" s="6">
        <f>G2+G3+G7+G15+G16+G21+G22+G26+G40</f>
        <v>2851442</v>
      </c>
      <c r="H42" s="6">
        <f>H2+H3+H7+H15+H16+H21+H22+H26+H40</f>
        <v>3624653</v>
      </c>
      <c r="I42" s="6">
        <f>I2+I3+I7+I15+I16+I21+I22+I26+I40</f>
        <v>2853902</v>
      </c>
      <c r="J42" s="6">
        <f>J2+J3+J7+J15+J16+J21+J22+J26+J40</f>
        <v>2608611</v>
      </c>
      <c r="K42" s="27"/>
    </row>
    <row r="43" spans="1:11" x14ac:dyDescent="0.35">
      <c r="A43" s="10" t="s">
        <v>38</v>
      </c>
      <c r="B43" s="11">
        <f>B2+B3+B7+B15+B16</f>
        <v>202884</v>
      </c>
      <c r="C43" s="11">
        <f>C2+C3+C7+C15+C16</f>
        <v>407792</v>
      </c>
      <c r="D43" s="11">
        <f>D2+D3+D7+D15+D16</f>
        <v>846928</v>
      </c>
      <c r="E43" s="11">
        <f>E2+E3+E7+E15+E16</f>
        <v>1397476</v>
      </c>
      <c r="F43" s="11">
        <f>F2+F3+F7+F15+F16</f>
        <v>1819789</v>
      </c>
      <c r="G43" s="11">
        <f>G2+G3+G7+G15+G16</f>
        <v>2135942</v>
      </c>
      <c r="H43" s="11">
        <f>H2+H3+H7+H15+H16</f>
        <v>2466553</v>
      </c>
      <c r="I43" s="11">
        <f>I2+I3+I7+I15+I16</f>
        <v>1927265</v>
      </c>
      <c r="J43" s="11">
        <f>J2+J3+J7+J15+J16</f>
        <v>1731862</v>
      </c>
      <c r="K43" s="29"/>
    </row>
    <row r="44" spans="1:11" x14ac:dyDescent="0.35">
      <c r="A44" s="10" t="s">
        <v>39</v>
      </c>
      <c r="B44" s="11">
        <f t="shared" ref="B44:K44" si="5">B21+B22+B26+B40</f>
        <v>56003</v>
      </c>
      <c r="C44" s="11">
        <f t="shared" si="5"/>
        <v>80013</v>
      </c>
      <c r="D44" s="11">
        <f t="shared" si="5"/>
        <v>182020</v>
      </c>
      <c r="E44" s="11">
        <f t="shared" si="5"/>
        <v>364292</v>
      </c>
      <c r="F44" s="11">
        <f t="shared" si="5"/>
        <v>498597</v>
      </c>
      <c r="G44" s="11">
        <f t="shared" si="5"/>
        <v>715500</v>
      </c>
      <c r="H44" s="11">
        <f t="shared" si="5"/>
        <v>1158100</v>
      </c>
      <c r="I44" s="11">
        <f t="shared" si="5"/>
        <v>926637</v>
      </c>
      <c r="J44" s="11">
        <f t="shared" si="5"/>
        <v>876749</v>
      </c>
      <c r="K44" s="29"/>
    </row>
    <row r="45" spans="1:11" x14ac:dyDescent="0.3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8"/>
    </row>
    <row r="46" spans="1:11" x14ac:dyDescent="0.35">
      <c r="A46" s="28" t="s">
        <v>43</v>
      </c>
      <c r="K46" s="30"/>
    </row>
    <row r="50" spans="1:11" x14ac:dyDescent="0.35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2022-05-05T18:25:02Z</dcterms:created>
  <dcterms:modified xsi:type="dcterms:W3CDTF">2022-05-05T18:31:50Z</dcterms:modified>
</cp:coreProperties>
</file>